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1" l="1"/>
  <c r="G65" i="1" l="1"/>
  <c r="G32" i="1"/>
  <c r="G31" i="1"/>
  <c r="G59" i="1"/>
  <c r="G26" i="1"/>
  <c r="G25" i="1"/>
  <c r="G24" i="1"/>
  <c r="G58" i="1"/>
  <c r="G15" i="1"/>
  <c r="G49" i="1"/>
  <c r="G71" i="1"/>
  <c r="G72" i="1" s="1"/>
  <c r="G70" i="1"/>
  <c r="G66" i="1"/>
  <c r="G38" i="1"/>
  <c r="G37" i="1"/>
  <c r="G36" i="1"/>
  <c r="G51" i="1"/>
  <c r="G17" i="1"/>
</calcChain>
</file>

<file path=xl/sharedStrings.xml><?xml version="1.0" encoding="utf-8"?>
<sst xmlns="http://schemas.openxmlformats.org/spreadsheetml/2006/main" count="58" uniqueCount="28">
  <si>
    <t>Если вы — налоговый резидент РФ</t>
  </si>
  <si>
    <t>Тел./факс: (495) 995-82-58</t>
  </si>
  <si>
    <t>www.1c-wiseadvice.ru</t>
  </si>
  <si>
    <t>Сумма НДФЛ</t>
  </si>
  <si>
    <t>Сумма полученных дивидендов на руки</t>
  </si>
  <si>
    <t>Введите сумму, которую хотите получить после удержания НДФЛ</t>
  </si>
  <si>
    <t>Сумма дивидендов до удержания НДФЛ</t>
  </si>
  <si>
    <t>Налог, который будет удержан из дивидендов. Рассчитывается по ставкам: 13% до 2,4 млн ₽ и 15% с суммы свыше 2,4 млн ₽</t>
  </si>
  <si>
    <r>
      <t xml:space="preserve">Если вы хотите понять, сколько нужно начислить дивидендов, сколько НДФЛ будет удержано и какая прибыль необходима до налогообложения, чтобы </t>
    </r>
    <r>
      <rPr>
        <b/>
        <sz val="11"/>
        <color theme="1"/>
        <rFont val="Calibri"/>
        <family val="2"/>
        <charset val="204"/>
        <scheme val="minor"/>
      </rPr>
      <t>получить желаемую сумму на руки</t>
    </r>
    <r>
      <rPr>
        <sz val="11"/>
        <color theme="1"/>
        <rFont val="Calibri"/>
        <family val="2"/>
        <charset val="204"/>
        <scheme val="minor"/>
      </rPr>
      <t>, эта таблица поможет сделать такой расчёт.</t>
    </r>
  </si>
  <si>
    <t>Сколько нужно начислить дивидендов</t>
  </si>
  <si>
    <t>Налог, который будет удержан из дивидендов. Рассчитывается по ставке 15%</t>
  </si>
  <si>
    <t>ОСНО</t>
  </si>
  <si>
    <t>Ставка налога на прибыль</t>
  </si>
  <si>
    <t>Прибыль до уплаты налога</t>
  </si>
  <si>
    <t>Налог на прибыль</t>
  </si>
  <si>
    <t>УСН «Доходы» 6%</t>
  </si>
  <si>
    <t>УСН «Доходы минус расходы» 15%</t>
  </si>
  <si>
    <t>Сумма налога УСН</t>
  </si>
  <si>
    <r>
      <t xml:space="preserve">Ниже вы сможете сравнить, сколько налогов потребуется уплатить при выплате </t>
    </r>
    <r>
      <rPr>
        <b/>
        <sz val="11"/>
        <color theme="1"/>
        <rFont val="Calibri"/>
        <family val="2"/>
        <charset val="204"/>
        <scheme val="minor"/>
      </rPr>
      <t xml:space="preserve">такой </t>
    </r>
    <r>
      <rPr>
        <sz val="11"/>
        <color theme="1"/>
        <rFont val="Calibri"/>
        <family val="2"/>
        <scheme val="minor"/>
      </rPr>
      <t>суммы дивидендов в зависимости от режима налогообложения — ОСНО, УСН 6% или УСН 15%.</t>
    </r>
  </si>
  <si>
    <t xml:space="preserve">Прибыль до уплаты налога </t>
  </si>
  <si>
    <t>Ставка налога УСН</t>
  </si>
  <si>
    <r>
      <t xml:space="preserve">Сумма налога УСН 6% </t>
    </r>
    <r>
      <rPr>
        <sz val="11"/>
        <color rgb="FFC00000"/>
        <rFont val="Calibri"/>
        <family val="2"/>
        <charset val="204"/>
        <scheme val="minor"/>
      </rPr>
      <t>*</t>
    </r>
  </si>
  <si>
    <r>
      <rPr>
        <sz val="11"/>
        <color rgb="FFC00000"/>
        <rFont val="Calibri"/>
        <family val="2"/>
        <charset val="204"/>
        <scheme val="minor"/>
      </rPr>
      <t>*</t>
    </r>
    <r>
      <rPr>
        <i/>
        <sz val="11"/>
        <color rgb="FFC00000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Укажите сумму налога по УСН — она зависит от доходов компании</t>
    </r>
  </si>
  <si>
    <r>
      <t>Введите желаемую сумму дивидендов в</t>
    </r>
    <r>
      <rPr>
        <b/>
        <sz val="11"/>
        <rFont val="Calibri"/>
        <family val="2"/>
        <charset val="204"/>
        <scheme val="minor"/>
      </rPr>
      <t xml:space="preserve"> желтую</t>
    </r>
    <r>
      <rPr>
        <sz val="11"/>
        <color theme="1"/>
        <rFont val="Calibri"/>
        <family val="2"/>
        <scheme val="minor"/>
      </rPr>
      <t xml:space="preserve"> ячейку (в рублях) — остальные показатели рассчитаются автоматически.</t>
    </r>
  </si>
  <si>
    <r>
      <t>Если вы</t>
    </r>
    <r>
      <rPr>
        <b/>
        <sz val="11"/>
        <color rgb="FFC00000"/>
        <rFont val="Calibri"/>
        <family val="2"/>
        <charset val="204"/>
        <scheme val="minor"/>
      </rPr>
      <t xml:space="preserve"> не</t>
    </r>
    <r>
      <rPr>
        <b/>
        <sz val="11"/>
        <color theme="1"/>
        <rFont val="Calibri"/>
        <family val="2"/>
        <charset val="204"/>
        <scheme val="minor"/>
      </rPr>
      <t xml:space="preserve"> являетесь налоговым резидентом РФ</t>
    </r>
  </si>
  <si>
    <t>Расчёты приведены в ознакомительных целях и не являются налоговой консультацией.</t>
  </si>
  <si>
    <t>Перед применением рекомендуем проверить действующую редакцию законодательства.</t>
  </si>
  <si>
    <t>Итого налогов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</si>
</sst>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i/>
      <sz val="11"/>
      <color rgb="FFC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ck">
        <color theme="0"/>
      </left>
      <right style="thin">
        <color rgb="FFE7F1F9"/>
      </right>
      <top style="thick">
        <color theme="0"/>
      </top>
      <bottom style="thick">
        <color theme="0"/>
      </bottom>
      <diagonal/>
    </border>
    <border>
      <left style="thin">
        <color rgb="FFE7F1F9"/>
      </left>
      <right style="thick">
        <color theme="0"/>
      </right>
      <top style="thick">
        <color theme="0"/>
      </top>
      <bottom style="thin">
        <color rgb="FFE7F1F9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E7F1F9"/>
      </left>
      <right style="thick">
        <color theme="0"/>
      </right>
      <top style="thick">
        <color theme="0"/>
      </top>
      <bottom/>
      <diagonal/>
    </border>
    <border>
      <left style="thin">
        <color rgb="FFE7F1F9"/>
      </left>
      <right style="thick">
        <color theme="0"/>
      </right>
      <top style="thin">
        <color rgb="FFE7F1F9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thick">
        <color theme="0"/>
      </right>
      <top style="thin">
        <color rgb="FFE7F1F9"/>
      </top>
      <bottom style="thick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3" borderId="6" xfId="0" applyFont="1" applyFill="1" applyBorder="1"/>
    <xf numFmtId="0" fontId="0" fillId="0" borderId="7" xfId="0" applyBorder="1" applyAlignment="1">
      <alignment vertical="center"/>
    </xf>
    <xf numFmtId="0" fontId="5" fillId="0" borderId="1" xfId="0" applyFont="1" applyBorder="1"/>
    <xf numFmtId="0" fontId="0" fillId="0" borderId="0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0" fillId="0" borderId="1" xfId="0" applyBorder="1" applyAlignment="1"/>
    <xf numFmtId="0" fontId="2" fillId="0" borderId="1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3" xfId="0" applyBorder="1" applyAlignment="1">
      <alignment horizontal="center"/>
    </xf>
    <xf numFmtId="0" fontId="0" fillId="0" borderId="15" xfId="0" applyBorder="1"/>
    <xf numFmtId="0" fontId="0" fillId="0" borderId="2" xfId="0" applyBorder="1" applyAlignment="1"/>
    <xf numFmtId="9" fontId="2" fillId="0" borderId="8" xfId="0" applyNumberFormat="1" applyFont="1" applyBorder="1" applyAlignment="1">
      <alignment vertical="center"/>
    </xf>
    <xf numFmtId="1" fontId="0" fillId="0" borderId="1" xfId="0" applyNumberForma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" fontId="9" fillId="0" borderId="1" xfId="0" applyNumberFormat="1" applyFont="1" applyBorder="1" applyAlignment="1">
      <alignment vertical="center"/>
    </xf>
    <xf numFmtId="9" fontId="2" fillId="0" borderId="4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13" xfId="0" applyBorder="1"/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23" xfId="0" applyFont="1" applyFill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right" vertical="center" wrapText="1"/>
    </xf>
    <xf numFmtId="0" fontId="0" fillId="0" borderId="4" xfId="0" applyBorder="1" applyAlignment="1"/>
    <xf numFmtId="0" fontId="6" fillId="3" borderId="2" xfId="1" applyFont="1" applyFill="1" applyBorder="1" applyAlignment="1" applyProtection="1">
      <alignment vertical="center"/>
    </xf>
    <xf numFmtId="0" fontId="6" fillId="3" borderId="4" xfId="1" applyFont="1" applyFill="1" applyBorder="1" applyAlignment="1" applyProtection="1">
      <alignment vertical="center"/>
    </xf>
    <xf numFmtId="0" fontId="0" fillId="0" borderId="1" xfId="0" applyBorder="1" applyAlignment="1">
      <alignment wrapText="1"/>
    </xf>
    <xf numFmtId="3" fontId="2" fillId="0" borderId="8" xfId="0" applyNumberFormat="1" applyFont="1" applyBorder="1" applyAlignment="1">
      <alignment vertical="center" wrapText="1"/>
    </xf>
    <xf numFmtId="3" fontId="9" fillId="0" borderId="8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3" fontId="0" fillId="0" borderId="2" xfId="0" applyNumberFormat="1" applyBorder="1"/>
    <xf numFmtId="3" fontId="0" fillId="0" borderId="1" xfId="0" applyNumberFormat="1" applyBorder="1"/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2" fillId="4" borderId="18" xfId="0" applyFont="1" applyFill="1" applyBorder="1" applyAlignment="1">
      <alignment horizontal="right" vertical="center" wrapText="1"/>
    </xf>
    <xf numFmtId="0" fontId="2" fillId="4" borderId="21" xfId="0" applyFont="1" applyFill="1" applyBorder="1" applyAlignment="1">
      <alignment horizontal="right" vertical="center" wrapText="1"/>
    </xf>
    <xf numFmtId="0" fontId="2" fillId="4" borderId="24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3" fontId="0" fillId="0" borderId="8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8" fillId="0" borderId="15" xfId="0" applyFont="1" applyBorder="1" applyAlignment="1">
      <alignment horizontal="left" wrapText="1"/>
    </xf>
    <xf numFmtId="3" fontId="0" fillId="5" borderId="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6" fillId="3" borderId="2" xfId="1" applyFont="1" applyFill="1" applyBorder="1" applyAlignment="1" applyProtection="1">
      <alignment horizontal="right" vertical="center"/>
    </xf>
    <xf numFmtId="0" fontId="6" fillId="3" borderId="4" xfId="1" applyFont="1" applyFill="1" applyBorder="1" applyAlignment="1" applyProtection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E7F1F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246532</xdr:rowOff>
    </xdr:from>
    <xdr:to>
      <xdr:col>7</xdr:col>
      <xdr:colOff>14942</xdr:colOff>
      <xdr:row>5</xdr:row>
      <xdr:rowOff>32643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246532"/>
          <a:ext cx="7209118" cy="906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topLeftCell="A61" zoomScale="85" zoomScaleNormal="85" workbookViewId="0">
      <selection activeCell="K6" sqref="K6"/>
    </sheetView>
  </sheetViews>
  <sheetFormatPr defaultRowHeight="14.5" x14ac:dyDescent="0.35"/>
  <cols>
    <col min="1" max="1" width="9.08984375" style="1" customWidth="1"/>
    <col min="2" max="2" width="20.81640625" customWidth="1"/>
    <col min="3" max="3" width="20.81640625" style="11" customWidth="1"/>
    <col min="4" max="4" width="1.7265625" style="11" customWidth="1"/>
    <col min="5" max="5" width="2.81640625" style="1" customWidth="1"/>
    <col min="6" max="6" width="45" style="8" customWidth="1"/>
    <col min="7" max="7" width="11.7265625" style="8" customWidth="1"/>
    <col min="8" max="8" width="2.36328125" style="8" customWidth="1"/>
    <col min="9" max="10" width="10.1796875" style="8" customWidth="1"/>
    <col min="11" max="12" width="8.90625" style="8" customWidth="1"/>
    <col min="13" max="13" width="8.90625" customWidth="1"/>
    <col min="14" max="14" width="8.90625" style="11" customWidth="1"/>
    <col min="15" max="17" width="8.90625" style="1" customWidth="1"/>
    <col min="18" max="34" width="8.7265625" style="1"/>
  </cols>
  <sheetData>
    <row r="1" spans="1:15" ht="29.5" customHeight="1" x14ac:dyDescent="0.35">
      <c r="B1" s="1"/>
      <c r="C1" s="10"/>
      <c r="D1" s="10"/>
      <c r="F1" s="1"/>
      <c r="G1" s="1"/>
      <c r="H1" s="1"/>
      <c r="I1" s="1"/>
      <c r="J1" s="1"/>
      <c r="K1" s="1"/>
      <c r="L1" s="1"/>
      <c r="M1" s="1"/>
      <c r="N1" s="10"/>
    </row>
    <row r="2" spans="1:15" x14ac:dyDescent="0.35">
      <c r="B2" s="1"/>
      <c r="C2" s="10"/>
      <c r="D2" s="10"/>
      <c r="F2" s="1"/>
      <c r="G2" s="1"/>
      <c r="H2" s="1"/>
      <c r="I2" s="1"/>
      <c r="J2" s="1"/>
      <c r="K2" s="1"/>
      <c r="L2" s="1"/>
      <c r="M2" s="1"/>
      <c r="N2" s="10"/>
    </row>
    <row r="3" spans="1:15" x14ac:dyDescent="0.35">
      <c r="B3" s="1"/>
      <c r="C3" s="10"/>
      <c r="D3" s="10"/>
      <c r="F3" s="1"/>
      <c r="G3" s="1"/>
      <c r="H3" s="1"/>
      <c r="I3" s="1"/>
      <c r="J3" s="1"/>
      <c r="K3" s="1"/>
      <c r="L3" s="1"/>
      <c r="M3" s="1"/>
      <c r="N3" s="10"/>
    </row>
    <row r="4" spans="1:15" s="1" customFormat="1" x14ac:dyDescent="0.35">
      <c r="C4" s="10"/>
      <c r="D4" s="10"/>
      <c r="N4" s="10"/>
    </row>
    <row r="5" spans="1:15" s="1" customFormat="1" x14ac:dyDescent="0.35">
      <c r="C5" s="10"/>
      <c r="D5" s="10"/>
      <c r="N5" s="10"/>
    </row>
    <row r="6" spans="1:15" s="1" customFormat="1" ht="21" customHeight="1" x14ac:dyDescent="0.35">
      <c r="C6" s="10"/>
      <c r="D6" s="10"/>
      <c r="N6" s="10"/>
    </row>
    <row r="7" spans="1:15" s="1" customFormat="1" ht="46" customHeight="1" x14ac:dyDescent="0.35">
      <c r="B7" s="65" t="s">
        <v>8</v>
      </c>
      <c r="C7" s="66"/>
      <c r="D7" s="66"/>
      <c r="E7" s="66"/>
      <c r="F7" s="66"/>
      <c r="G7" s="67"/>
      <c r="H7" s="16"/>
      <c r="I7" s="16"/>
      <c r="J7" s="16"/>
      <c r="K7" s="16"/>
      <c r="L7" s="16"/>
      <c r="M7" s="16"/>
      <c r="N7" s="16"/>
    </row>
    <row r="8" spans="1:15" s="1" customFormat="1" ht="14.5" customHeight="1" x14ac:dyDescent="0.3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</row>
    <row r="9" spans="1:15" s="1" customFormat="1" ht="28" customHeight="1" x14ac:dyDescent="0.35">
      <c r="B9" s="68" t="s">
        <v>23</v>
      </c>
      <c r="C9" s="69"/>
      <c r="D9" s="69"/>
      <c r="E9" s="69"/>
      <c r="F9" s="69"/>
      <c r="G9" s="70"/>
      <c r="H9" s="12"/>
      <c r="I9" s="12"/>
      <c r="J9" s="12"/>
      <c r="K9" s="12"/>
      <c r="L9" s="12"/>
      <c r="M9" s="12"/>
      <c r="N9" s="13"/>
    </row>
    <row r="10" spans="1:15" s="1" customFormat="1" ht="14.5" customHeight="1" x14ac:dyDescent="0.35">
      <c r="C10" s="10"/>
      <c r="D10" s="10"/>
      <c r="N10" s="10"/>
    </row>
    <row r="11" spans="1:15" s="1" customFormat="1" ht="14.5" customHeight="1" x14ac:dyDescent="0.35">
      <c r="B11" s="54" t="s">
        <v>0</v>
      </c>
      <c r="C11" s="55"/>
      <c r="D11" s="55"/>
      <c r="E11" s="55"/>
      <c r="F11" s="55"/>
      <c r="G11" s="56"/>
    </row>
    <row r="12" spans="1:15" s="1" customFormat="1" ht="14.5" customHeight="1" thickBot="1" x14ac:dyDescent="0.4">
      <c r="B12" s="5"/>
      <c r="C12" s="14"/>
      <c r="D12" s="14"/>
      <c r="E12" s="2"/>
      <c r="G12" s="3"/>
      <c r="O12" s="4"/>
    </row>
    <row r="13" spans="1:15" ht="18.5" customHeight="1" thickTop="1" thickBot="1" x14ac:dyDescent="0.4">
      <c r="A13" s="2"/>
      <c r="B13" s="62" t="s">
        <v>4</v>
      </c>
      <c r="C13" s="63"/>
      <c r="D13" s="40"/>
      <c r="E13" s="6"/>
      <c r="F13" s="59" t="s">
        <v>5</v>
      </c>
      <c r="G13" s="78">
        <v>3000000</v>
      </c>
      <c r="H13" s="45"/>
      <c r="I13" s="15"/>
      <c r="J13" s="15"/>
      <c r="K13" s="15"/>
      <c r="L13" s="15"/>
      <c r="M13" s="15"/>
      <c r="N13" s="15"/>
      <c r="O13" s="4"/>
    </row>
    <row r="14" spans="1:15" ht="40" customHeight="1" thickTop="1" thickBot="1" x14ac:dyDescent="0.4">
      <c r="A14" s="2"/>
      <c r="B14" s="62"/>
      <c r="C14" s="63"/>
      <c r="D14" s="39"/>
      <c r="E14" s="6"/>
      <c r="F14" s="60"/>
      <c r="G14" s="78"/>
      <c r="H14" s="45"/>
      <c r="I14" s="15"/>
      <c r="J14" s="15"/>
      <c r="K14" s="15"/>
      <c r="L14" s="15"/>
      <c r="M14" s="15"/>
      <c r="N14" s="15"/>
      <c r="O14" s="4"/>
    </row>
    <row r="15" spans="1:15" ht="18.5" customHeight="1" thickTop="1" thickBot="1" x14ac:dyDescent="0.4">
      <c r="A15" s="2"/>
      <c r="B15" s="62" t="s">
        <v>3</v>
      </c>
      <c r="C15" s="64"/>
      <c r="D15" s="41"/>
      <c r="E15" s="6"/>
      <c r="F15" s="59" t="s">
        <v>7</v>
      </c>
      <c r="G15" s="71">
        <f>G17-G13</f>
        <v>472941.17647058796</v>
      </c>
      <c r="H15" s="45"/>
      <c r="I15" s="15"/>
      <c r="J15" s="15"/>
      <c r="K15" s="15"/>
      <c r="L15" s="15"/>
      <c r="M15" s="15"/>
      <c r="N15" s="15"/>
      <c r="O15" s="4"/>
    </row>
    <row r="16" spans="1:15" ht="40" customHeight="1" thickTop="1" thickBot="1" x14ac:dyDescent="0.4">
      <c r="A16" s="2"/>
      <c r="B16" s="62"/>
      <c r="C16" s="64"/>
      <c r="D16" s="42"/>
      <c r="E16" s="6"/>
      <c r="F16" s="60"/>
      <c r="G16" s="71"/>
      <c r="H16" s="45"/>
      <c r="I16" s="15"/>
      <c r="J16" s="15"/>
      <c r="K16" s="15"/>
      <c r="L16" s="15"/>
      <c r="M16" s="15"/>
      <c r="N16" s="15"/>
      <c r="O16" s="4"/>
    </row>
    <row r="17" spans="1:17" ht="18.5" customHeight="1" thickTop="1" thickBot="1" x14ac:dyDescent="0.4">
      <c r="A17" s="2"/>
      <c r="B17" s="62" t="s">
        <v>9</v>
      </c>
      <c r="C17" s="63"/>
      <c r="D17" s="43"/>
      <c r="E17" s="6"/>
      <c r="F17" s="59" t="s">
        <v>6</v>
      </c>
      <c r="G17" s="71">
        <f>IF(G13&gt;2088000,(G13-2088000)/0.85+2400000,IF(G13&gt;1,G13/0.87,))</f>
        <v>3472941.176470588</v>
      </c>
      <c r="H17" s="45"/>
      <c r="I17" s="15"/>
      <c r="J17" s="15"/>
      <c r="K17" s="15"/>
      <c r="L17" s="15"/>
      <c r="M17" s="15"/>
      <c r="N17" s="15"/>
      <c r="O17" s="4"/>
    </row>
    <row r="18" spans="1:17" ht="40" customHeight="1" thickTop="1" thickBot="1" x14ac:dyDescent="0.4">
      <c r="A18" s="2"/>
      <c r="B18" s="62"/>
      <c r="C18" s="63"/>
      <c r="D18" s="44"/>
      <c r="E18" s="6"/>
      <c r="F18" s="60"/>
      <c r="G18" s="71"/>
      <c r="H18" s="45"/>
      <c r="I18" s="15"/>
      <c r="J18" s="15"/>
      <c r="K18" s="15"/>
      <c r="L18" s="15"/>
      <c r="M18" s="15"/>
      <c r="N18" s="15"/>
      <c r="O18" s="4"/>
    </row>
    <row r="19" spans="1:17" ht="14.5" customHeight="1" thickTop="1" x14ac:dyDescent="0.35">
      <c r="B19" s="9"/>
      <c r="D19" s="38"/>
      <c r="E19" s="2"/>
      <c r="F19" s="9"/>
      <c r="G19" s="9"/>
      <c r="H19" s="9"/>
      <c r="I19" s="9"/>
      <c r="J19" s="9"/>
      <c r="K19" s="9"/>
      <c r="L19" s="9"/>
      <c r="M19" s="9"/>
      <c r="N19" s="17"/>
      <c r="O19" s="4"/>
    </row>
    <row r="20" spans="1:17" s="1" customFormat="1" ht="14.5" customHeight="1" x14ac:dyDescent="0.35">
      <c r="B20" s="4"/>
      <c r="C20" s="10"/>
      <c r="D20" s="10"/>
      <c r="N20" s="10"/>
    </row>
    <row r="21" spans="1:17" s="1" customFormat="1" ht="31.5" customHeight="1" x14ac:dyDescent="0.35">
      <c r="B21" s="61" t="s">
        <v>18</v>
      </c>
      <c r="C21" s="61"/>
      <c r="D21" s="61"/>
      <c r="E21" s="61"/>
      <c r="F21" s="61"/>
      <c r="G21" s="61"/>
      <c r="H21" s="48"/>
      <c r="I21" s="48"/>
      <c r="J21" s="48"/>
      <c r="K21" s="48"/>
      <c r="L21" s="48"/>
      <c r="M21" s="48"/>
      <c r="N21" s="48"/>
    </row>
    <row r="22" spans="1:17" s="1" customFormat="1" ht="14.5" customHeight="1" x14ac:dyDescent="0.35">
      <c r="B22" s="18"/>
      <c r="C22" s="19"/>
      <c r="D22" s="19"/>
      <c r="H22" s="3"/>
      <c r="I22" s="3"/>
      <c r="J22" s="3"/>
      <c r="K22" s="3"/>
      <c r="L22" s="3"/>
      <c r="M22" s="3"/>
      <c r="N22" s="19"/>
    </row>
    <row r="23" spans="1:17" s="1" customFormat="1" ht="18.5" customHeight="1" x14ac:dyDescent="0.35">
      <c r="A23" s="2"/>
      <c r="B23" s="57" t="s">
        <v>11</v>
      </c>
      <c r="C23" s="58"/>
      <c r="D23" s="58"/>
      <c r="E23" s="4"/>
      <c r="F23" s="24" t="s">
        <v>12</v>
      </c>
      <c r="G23" s="22">
        <v>0.25</v>
      </c>
      <c r="H23" s="32"/>
      <c r="I23" s="27"/>
      <c r="J23" s="27"/>
      <c r="K23" s="27"/>
      <c r="L23" s="27"/>
      <c r="M23" s="27"/>
      <c r="N23" s="27"/>
      <c r="O23" s="4"/>
      <c r="P23" s="72"/>
      <c r="Q23" s="73"/>
    </row>
    <row r="24" spans="1:17" s="1" customFormat="1" ht="18.5" customHeight="1" x14ac:dyDescent="0.35">
      <c r="A24" s="2"/>
      <c r="B24" s="57"/>
      <c r="C24" s="58"/>
      <c r="D24" s="58"/>
      <c r="E24" s="4"/>
      <c r="F24" s="25" t="s">
        <v>13</v>
      </c>
      <c r="G24" s="51">
        <f>G17/(1-0.25)</f>
        <v>4630588.2352941176</v>
      </c>
      <c r="H24" s="33"/>
      <c r="I24" s="28"/>
      <c r="J24" s="28"/>
      <c r="K24" s="28"/>
      <c r="L24" s="28"/>
      <c r="M24" s="28"/>
      <c r="N24" s="28"/>
      <c r="O24" s="4"/>
      <c r="P24" s="74"/>
      <c r="Q24" s="75"/>
    </row>
    <row r="25" spans="1:17" s="1" customFormat="1" ht="18.5" customHeight="1" x14ac:dyDescent="0.35">
      <c r="A25" s="2"/>
      <c r="B25" s="57"/>
      <c r="C25" s="58"/>
      <c r="D25" s="58"/>
      <c r="E25" s="4"/>
      <c r="F25" s="25" t="s">
        <v>14</v>
      </c>
      <c r="G25" s="51">
        <f>G24*G23</f>
        <v>1157647.0588235294</v>
      </c>
      <c r="H25" s="34"/>
      <c r="I25" s="29"/>
      <c r="J25" s="29"/>
      <c r="K25" s="29"/>
      <c r="L25" s="29"/>
      <c r="M25" s="29"/>
      <c r="N25" s="28"/>
      <c r="O25" s="4"/>
      <c r="P25" s="76"/>
      <c r="Q25" s="77"/>
    </row>
    <row r="26" spans="1:17" s="1" customFormat="1" ht="14.5" customHeight="1" x14ac:dyDescent="0.35">
      <c r="B26" s="20"/>
      <c r="C26" s="17"/>
      <c r="D26" s="17"/>
      <c r="F26" s="4" t="s">
        <v>27</v>
      </c>
      <c r="G26" s="52">
        <f>G25+G15</f>
        <v>1630588.2352941174</v>
      </c>
      <c r="N26" s="23"/>
      <c r="O26" s="4"/>
    </row>
    <row r="27" spans="1:17" s="1" customFormat="1" ht="14.5" customHeight="1" x14ac:dyDescent="0.35">
      <c r="C27" s="10"/>
      <c r="D27" s="10"/>
      <c r="F27" s="4"/>
      <c r="G27" s="2"/>
      <c r="N27" s="10"/>
      <c r="O27" s="4"/>
    </row>
    <row r="28" spans="1:17" s="1" customFormat="1" ht="14.5" customHeight="1" x14ac:dyDescent="0.35">
      <c r="B28" s="18"/>
      <c r="C28" s="19"/>
      <c r="D28" s="19"/>
      <c r="G28" s="2"/>
      <c r="N28" s="10"/>
      <c r="O28" s="4"/>
    </row>
    <row r="29" spans="1:17" s="1" customFormat="1" ht="18.5" customHeight="1" x14ac:dyDescent="0.35">
      <c r="A29" s="2"/>
      <c r="B29" s="57" t="s">
        <v>15</v>
      </c>
      <c r="C29" s="58"/>
      <c r="D29" s="58"/>
      <c r="E29" s="4"/>
      <c r="F29" s="24" t="s">
        <v>20</v>
      </c>
      <c r="G29" s="22">
        <v>0.06</v>
      </c>
      <c r="H29" s="35"/>
      <c r="I29" s="85" t="s">
        <v>22</v>
      </c>
      <c r="J29" s="86"/>
      <c r="K29" s="30"/>
      <c r="L29" s="30"/>
      <c r="M29" s="30"/>
      <c r="N29" s="27"/>
      <c r="O29" s="4"/>
      <c r="P29" s="72"/>
      <c r="Q29" s="73"/>
    </row>
    <row r="30" spans="1:17" s="1" customFormat="1" ht="18.5" customHeight="1" x14ac:dyDescent="0.35">
      <c r="A30" s="2"/>
      <c r="B30" s="57"/>
      <c r="C30" s="58"/>
      <c r="D30" s="58"/>
      <c r="E30" s="4"/>
      <c r="F30" s="26" t="s">
        <v>21</v>
      </c>
      <c r="G30" s="50">
        <v>300000</v>
      </c>
      <c r="H30" s="34"/>
      <c r="I30" s="87"/>
      <c r="J30" s="88"/>
      <c r="K30" s="29"/>
      <c r="L30" s="29"/>
      <c r="M30" s="29"/>
      <c r="N30" s="31"/>
      <c r="O30" s="4"/>
      <c r="P30" s="74"/>
      <c r="Q30" s="75"/>
    </row>
    <row r="31" spans="1:17" s="1" customFormat="1" ht="18.5" customHeight="1" x14ac:dyDescent="0.35">
      <c r="A31" s="2"/>
      <c r="B31" s="57"/>
      <c r="C31" s="58"/>
      <c r="D31" s="58"/>
      <c r="E31" s="4"/>
      <c r="F31" s="25" t="s">
        <v>13</v>
      </c>
      <c r="G31" s="51">
        <f>G30+G17</f>
        <v>3772941.176470588</v>
      </c>
      <c r="H31" s="34"/>
      <c r="I31" s="89"/>
      <c r="J31" s="90"/>
      <c r="K31" s="29"/>
      <c r="L31" s="29"/>
      <c r="M31" s="29"/>
      <c r="N31" s="28"/>
      <c r="O31" s="4"/>
      <c r="P31" s="76"/>
      <c r="Q31" s="77"/>
    </row>
    <row r="32" spans="1:17" s="1" customFormat="1" ht="14.5" customHeight="1" x14ac:dyDescent="0.35">
      <c r="A32" s="2"/>
      <c r="B32" s="9"/>
      <c r="C32" s="17"/>
      <c r="D32" s="17"/>
      <c r="F32" s="4" t="s">
        <v>27</v>
      </c>
      <c r="G32" s="52">
        <f>G30+G15</f>
        <v>772941.17647058796</v>
      </c>
      <c r="N32" s="10"/>
      <c r="O32" s="4"/>
    </row>
    <row r="33" spans="1:17" s="1" customFormat="1" ht="14.5" customHeight="1" x14ac:dyDescent="0.35">
      <c r="A33" s="2"/>
      <c r="C33" s="10"/>
      <c r="D33" s="10"/>
      <c r="F33" s="4"/>
      <c r="G33" s="2"/>
      <c r="N33" s="10"/>
      <c r="O33" s="4"/>
    </row>
    <row r="34" spans="1:17" s="1" customFormat="1" ht="14.5" customHeight="1" x14ac:dyDescent="0.35">
      <c r="B34" s="36"/>
      <c r="C34" s="37"/>
      <c r="D34" s="37"/>
      <c r="G34" s="2"/>
      <c r="N34" s="10"/>
      <c r="O34" s="4"/>
    </row>
    <row r="35" spans="1:17" s="1" customFormat="1" ht="18.5" customHeight="1" x14ac:dyDescent="0.35">
      <c r="A35" s="2"/>
      <c r="B35" s="79" t="s">
        <v>16</v>
      </c>
      <c r="C35" s="80"/>
      <c r="D35" s="80"/>
      <c r="E35" s="4"/>
      <c r="F35" s="24" t="s">
        <v>20</v>
      </c>
      <c r="G35" s="22">
        <v>0.15</v>
      </c>
      <c r="H35" s="35"/>
      <c r="I35" s="30"/>
      <c r="J35" s="30"/>
      <c r="K35" s="30"/>
      <c r="L35" s="30"/>
      <c r="M35" s="30"/>
      <c r="N35" s="27"/>
      <c r="O35" s="4"/>
      <c r="P35" s="72"/>
      <c r="Q35" s="73"/>
    </row>
    <row r="36" spans="1:17" s="1" customFormat="1" ht="18.5" customHeight="1" x14ac:dyDescent="0.35">
      <c r="A36" s="2"/>
      <c r="B36" s="79"/>
      <c r="C36" s="80"/>
      <c r="D36" s="80"/>
      <c r="E36" s="4"/>
      <c r="F36" s="25" t="s">
        <v>19</v>
      </c>
      <c r="G36" s="49">
        <f>G17/(1-0.15)</f>
        <v>4085813.1487889271</v>
      </c>
      <c r="H36" s="34"/>
      <c r="I36" s="29"/>
      <c r="J36" s="29"/>
      <c r="K36" s="29"/>
      <c r="L36" s="29"/>
      <c r="M36" s="29"/>
      <c r="N36" s="28"/>
      <c r="O36" s="4"/>
      <c r="P36" s="74"/>
      <c r="Q36" s="75"/>
    </row>
    <row r="37" spans="1:17" s="1" customFormat="1" ht="18.5" customHeight="1" x14ac:dyDescent="0.35">
      <c r="A37" s="2"/>
      <c r="B37" s="79"/>
      <c r="C37" s="80"/>
      <c r="D37" s="80"/>
      <c r="E37" s="4"/>
      <c r="F37" s="25" t="s">
        <v>17</v>
      </c>
      <c r="G37" s="49">
        <f>G36*G35</f>
        <v>612871.97231833905</v>
      </c>
      <c r="H37" s="34"/>
      <c r="I37" s="29"/>
      <c r="J37" s="29"/>
      <c r="K37" s="29"/>
      <c r="L37" s="29"/>
      <c r="M37" s="29"/>
      <c r="N37" s="28"/>
      <c r="O37" s="4"/>
      <c r="P37" s="76"/>
      <c r="Q37" s="77"/>
    </row>
    <row r="38" spans="1:17" s="1" customFormat="1" ht="14.5" customHeight="1" x14ac:dyDescent="0.35">
      <c r="B38" s="9"/>
      <c r="C38" s="17"/>
      <c r="D38" s="17"/>
      <c r="F38" s="4" t="s">
        <v>27</v>
      </c>
      <c r="G38" s="53">
        <f>G37+G15</f>
        <v>1085813.1487889271</v>
      </c>
      <c r="H38" s="9"/>
      <c r="I38" s="9"/>
      <c r="J38" s="9"/>
      <c r="K38" s="9"/>
      <c r="L38" s="9"/>
      <c r="M38" s="9"/>
      <c r="N38" s="17"/>
    </row>
    <row r="39" spans="1:17" s="1" customFormat="1" ht="14.5" customHeight="1" x14ac:dyDescent="0.35">
      <c r="B39" s="4"/>
      <c r="C39" s="10"/>
      <c r="D39" s="10"/>
      <c r="N39" s="10"/>
    </row>
    <row r="40" spans="1:17" s="1" customFormat="1" ht="14.5" customHeight="1" x14ac:dyDescent="0.35">
      <c r="B40" s="4"/>
      <c r="C40" s="10"/>
      <c r="D40" s="10"/>
      <c r="N40" s="10"/>
    </row>
    <row r="41" spans="1:17" s="1" customFormat="1" x14ac:dyDescent="0.35">
      <c r="B41" s="7" t="s">
        <v>25</v>
      </c>
      <c r="C41" s="10"/>
      <c r="D41" s="10"/>
      <c r="F41" s="2"/>
      <c r="G41" s="21" t="s">
        <v>1</v>
      </c>
      <c r="H41" s="15"/>
      <c r="J41" s="2"/>
      <c r="K41" s="2"/>
      <c r="L41" s="2"/>
      <c r="M41" s="81"/>
      <c r="N41" s="82"/>
    </row>
    <row r="42" spans="1:17" s="1" customFormat="1" x14ac:dyDescent="0.35">
      <c r="B42" s="7" t="s">
        <v>26</v>
      </c>
      <c r="C42" s="10"/>
      <c r="D42" s="10"/>
      <c r="F42" s="2"/>
      <c r="G42" s="46" t="s">
        <v>2</v>
      </c>
      <c r="H42" s="47"/>
      <c r="J42" s="2"/>
      <c r="K42" s="2"/>
      <c r="L42" s="2"/>
      <c r="M42" s="83"/>
      <c r="N42" s="84"/>
    </row>
    <row r="43" spans="1:17" s="1" customFormat="1" ht="14.5" customHeight="1" x14ac:dyDescent="0.35">
      <c r="B43" s="4"/>
      <c r="C43" s="10"/>
      <c r="D43" s="10"/>
      <c r="N43" s="10"/>
    </row>
    <row r="44" spans="1:17" s="1" customFormat="1" ht="14.5" customHeight="1" x14ac:dyDescent="0.35">
      <c r="C44" s="10"/>
      <c r="D44" s="10"/>
      <c r="N44" s="10"/>
    </row>
    <row r="45" spans="1:17" s="1" customFormat="1" ht="14.5" customHeight="1" x14ac:dyDescent="0.35">
      <c r="B45" s="54" t="s">
        <v>24</v>
      </c>
      <c r="C45" s="55"/>
      <c r="D45" s="55"/>
      <c r="E45" s="55"/>
      <c r="F45" s="55"/>
      <c r="G45" s="56"/>
    </row>
    <row r="46" spans="1:17" s="1" customFormat="1" ht="14.5" customHeight="1" thickBot="1" x14ac:dyDescent="0.4">
      <c r="B46" s="5"/>
      <c r="C46" s="14"/>
      <c r="D46" s="14"/>
      <c r="E46" s="2"/>
      <c r="G46" s="3"/>
      <c r="O46" s="4"/>
    </row>
    <row r="47" spans="1:17" ht="18.5" customHeight="1" thickTop="1" thickBot="1" x14ac:dyDescent="0.4">
      <c r="A47" s="2"/>
      <c r="B47" s="62" t="s">
        <v>4</v>
      </c>
      <c r="C47" s="63"/>
      <c r="D47" s="40"/>
      <c r="E47" s="6"/>
      <c r="F47" s="59" t="s">
        <v>5</v>
      </c>
      <c r="G47" s="78">
        <v>3000000</v>
      </c>
      <c r="H47" s="45"/>
      <c r="I47" s="15"/>
      <c r="J47" s="15"/>
      <c r="K47" s="15"/>
      <c r="L47" s="15"/>
      <c r="M47" s="15"/>
      <c r="N47" s="15"/>
      <c r="O47" s="4"/>
    </row>
    <row r="48" spans="1:17" ht="40" customHeight="1" thickTop="1" thickBot="1" x14ac:dyDescent="0.4">
      <c r="A48" s="2"/>
      <c r="B48" s="62"/>
      <c r="C48" s="63"/>
      <c r="D48" s="39"/>
      <c r="E48" s="6"/>
      <c r="F48" s="60"/>
      <c r="G48" s="78"/>
      <c r="H48" s="45"/>
      <c r="I48" s="15"/>
      <c r="J48" s="15"/>
      <c r="K48" s="15"/>
      <c r="L48" s="15"/>
      <c r="M48" s="15"/>
      <c r="N48" s="15"/>
      <c r="O48" s="4"/>
    </row>
    <row r="49" spans="1:17" ht="18.5" customHeight="1" thickTop="1" thickBot="1" x14ac:dyDescent="0.4">
      <c r="A49" s="2"/>
      <c r="B49" s="62" t="s">
        <v>3</v>
      </c>
      <c r="C49" s="64"/>
      <c r="D49" s="41"/>
      <c r="E49" s="6"/>
      <c r="F49" s="59" t="s">
        <v>10</v>
      </c>
      <c r="G49" s="71">
        <f>G51-G47</f>
        <v>529411.76470588241</v>
      </c>
      <c r="H49" s="45"/>
      <c r="I49" s="15"/>
      <c r="J49" s="15"/>
      <c r="K49" s="15"/>
      <c r="L49" s="15"/>
      <c r="M49" s="15"/>
      <c r="N49" s="15"/>
      <c r="O49" s="4"/>
    </row>
    <row r="50" spans="1:17" ht="40" customHeight="1" thickTop="1" thickBot="1" x14ac:dyDescent="0.4">
      <c r="A50" s="2"/>
      <c r="B50" s="62"/>
      <c r="C50" s="64"/>
      <c r="D50" s="42"/>
      <c r="E50" s="6"/>
      <c r="F50" s="60"/>
      <c r="G50" s="71"/>
      <c r="H50" s="45"/>
      <c r="I50" s="15"/>
      <c r="J50" s="15"/>
      <c r="K50" s="15"/>
      <c r="L50" s="15"/>
      <c r="M50" s="15"/>
      <c r="N50" s="15"/>
      <c r="O50" s="4"/>
    </row>
    <row r="51" spans="1:17" ht="18.5" customHeight="1" thickTop="1" thickBot="1" x14ac:dyDescent="0.4">
      <c r="A51" s="2"/>
      <c r="B51" s="62" t="s">
        <v>9</v>
      </c>
      <c r="C51" s="63"/>
      <c r="D51" s="43"/>
      <c r="E51" s="6"/>
      <c r="F51" s="59" t="s">
        <v>6</v>
      </c>
      <c r="G51" s="71">
        <f>G47/0.85</f>
        <v>3529411.7647058824</v>
      </c>
      <c r="H51" s="45"/>
      <c r="I51" s="15"/>
      <c r="J51" s="15"/>
      <c r="K51" s="15"/>
      <c r="L51" s="15"/>
      <c r="M51" s="15"/>
      <c r="N51" s="15"/>
      <c r="O51" s="4"/>
    </row>
    <row r="52" spans="1:17" ht="40" customHeight="1" thickTop="1" thickBot="1" x14ac:dyDescent="0.4">
      <c r="A52" s="2"/>
      <c r="B52" s="62"/>
      <c r="C52" s="63"/>
      <c r="D52" s="44"/>
      <c r="E52" s="6"/>
      <c r="F52" s="60"/>
      <c r="G52" s="71"/>
      <c r="H52" s="45"/>
      <c r="I52" s="15"/>
      <c r="J52" s="15"/>
      <c r="K52" s="15"/>
      <c r="L52" s="15"/>
      <c r="M52" s="15"/>
      <c r="N52" s="15"/>
      <c r="O52" s="4"/>
    </row>
    <row r="53" spans="1:17" ht="14.5" customHeight="1" thickTop="1" x14ac:dyDescent="0.35">
      <c r="B53" s="9"/>
      <c r="D53" s="38"/>
      <c r="E53" s="2"/>
      <c r="F53" s="9"/>
      <c r="G53" s="9"/>
      <c r="H53" s="9"/>
      <c r="I53" s="9"/>
      <c r="J53" s="9"/>
      <c r="K53" s="9"/>
      <c r="L53" s="9"/>
      <c r="M53" s="9"/>
      <c r="N53" s="17"/>
      <c r="O53" s="4"/>
    </row>
    <row r="54" spans="1:17" s="1" customFormat="1" ht="14.5" customHeight="1" x14ac:dyDescent="0.35">
      <c r="B54" s="4"/>
      <c r="C54" s="10"/>
      <c r="D54" s="10"/>
      <c r="N54" s="10"/>
    </row>
    <row r="55" spans="1:17" s="1" customFormat="1" ht="31.5" customHeight="1" x14ac:dyDescent="0.35">
      <c r="B55" s="61" t="s">
        <v>18</v>
      </c>
      <c r="C55" s="61"/>
      <c r="D55" s="61"/>
      <c r="E55" s="61"/>
      <c r="F55" s="61"/>
      <c r="G55" s="61"/>
      <c r="H55" s="48"/>
      <c r="I55" s="48"/>
      <c r="J55" s="48"/>
      <c r="K55" s="48"/>
      <c r="L55" s="48"/>
      <c r="M55" s="48"/>
      <c r="N55" s="48"/>
    </row>
    <row r="56" spans="1:17" s="1" customFormat="1" x14ac:dyDescent="0.35">
      <c r="B56" s="18"/>
      <c r="C56" s="19"/>
      <c r="D56" s="19"/>
      <c r="H56" s="3"/>
      <c r="I56" s="3"/>
      <c r="J56" s="3"/>
      <c r="K56" s="3"/>
      <c r="L56" s="3"/>
      <c r="M56" s="3"/>
      <c r="N56" s="19"/>
    </row>
    <row r="57" spans="1:17" s="1" customFormat="1" ht="18.5" customHeight="1" x14ac:dyDescent="0.35">
      <c r="A57" s="2"/>
      <c r="B57" s="57" t="s">
        <v>11</v>
      </c>
      <c r="C57" s="58"/>
      <c r="D57" s="58"/>
      <c r="E57" s="4"/>
      <c r="F57" s="24" t="s">
        <v>12</v>
      </c>
      <c r="G57" s="22">
        <v>0.25</v>
      </c>
      <c r="H57" s="32"/>
      <c r="I57" s="27"/>
      <c r="J57" s="27"/>
      <c r="K57" s="27"/>
      <c r="L57" s="27"/>
      <c r="M57" s="27"/>
      <c r="N57" s="27"/>
      <c r="O57" s="4"/>
      <c r="P57" s="72"/>
      <c r="Q57" s="73"/>
    </row>
    <row r="58" spans="1:17" s="1" customFormat="1" ht="18.5" customHeight="1" x14ac:dyDescent="0.35">
      <c r="A58" s="2"/>
      <c r="B58" s="57"/>
      <c r="C58" s="58"/>
      <c r="D58" s="58"/>
      <c r="E58" s="4"/>
      <c r="F58" s="25" t="s">
        <v>13</v>
      </c>
      <c r="G58" s="51">
        <f>G51/(1-0.25)</f>
        <v>4705882.3529411769</v>
      </c>
      <c r="H58" s="33"/>
      <c r="I58" s="28"/>
      <c r="J58" s="28"/>
      <c r="K58" s="28"/>
      <c r="L58" s="28"/>
      <c r="M58" s="28"/>
      <c r="N58" s="28"/>
      <c r="O58" s="4"/>
      <c r="P58" s="74"/>
      <c r="Q58" s="75"/>
    </row>
    <row r="59" spans="1:17" s="1" customFormat="1" ht="18.5" customHeight="1" x14ac:dyDescent="0.35">
      <c r="A59" s="2"/>
      <c r="B59" s="57"/>
      <c r="C59" s="58"/>
      <c r="D59" s="58"/>
      <c r="E59" s="4"/>
      <c r="F59" s="25" t="s">
        <v>14</v>
      </c>
      <c r="G59" s="51">
        <f>G58*G57</f>
        <v>1176470.5882352942</v>
      </c>
      <c r="H59" s="34"/>
      <c r="I59" s="29"/>
      <c r="J59" s="29"/>
      <c r="K59" s="29"/>
      <c r="L59" s="29"/>
      <c r="M59" s="29"/>
      <c r="N59" s="28"/>
      <c r="O59" s="4"/>
      <c r="P59" s="76"/>
      <c r="Q59" s="77"/>
    </row>
    <row r="60" spans="1:17" s="1" customFormat="1" ht="14.5" customHeight="1" x14ac:dyDescent="0.35">
      <c r="B60" s="20"/>
      <c r="C60" s="17"/>
      <c r="D60" s="17"/>
      <c r="F60" s="4" t="s">
        <v>27</v>
      </c>
      <c r="G60" s="52">
        <f>G59+G49</f>
        <v>1705882.3529411766</v>
      </c>
      <c r="N60" s="23"/>
      <c r="O60" s="4"/>
    </row>
    <row r="61" spans="1:17" s="1" customFormat="1" ht="14.5" customHeight="1" x14ac:dyDescent="0.35">
      <c r="C61" s="10"/>
      <c r="D61" s="10"/>
      <c r="F61" s="4"/>
      <c r="G61" s="2"/>
      <c r="N61" s="10"/>
      <c r="O61" s="4"/>
    </row>
    <row r="62" spans="1:17" s="1" customFormat="1" ht="14.5" customHeight="1" x14ac:dyDescent="0.35">
      <c r="B62" s="18"/>
      <c r="C62" s="19"/>
      <c r="D62" s="19"/>
      <c r="G62" s="2"/>
      <c r="N62" s="10"/>
      <c r="O62" s="4"/>
    </row>
    <row r="63" spans="1:17" s="1" customFormat="1" ht="18.5" customHeight="1" x14ac:dyDescent="0.35">
      <c r="A63" s="2"/>
      <c r="B63" s="57" t="s">
        <v>15</v>
      </c>
      <c r="C63" s="58"/>
      <c r="D63" s="58"/>
      <c r="E63" s="4"/>
      <c r="F63" s="24" t="s">
        <v>20</v>
      </c>
      <c r="G63" s="22">
        <v>0.06</v>
      </c>
      <c r="H63" s="35"/>
      <c r="I63" s="85" t="s">
        <v>22</v>
      </c>
      <c r="J63" s="86"/>
      <c r="K63" s="30"/>
      <c r="L63" s="30"/>
      <c r="M63" s="30"/>
      <c r="N63" s="27"/>
      <c r="O63" s="4"/>
      <c r="P63" s="72"/>
      <c r="Q63" s="73"/>
    </row>
    <row r="64" spans="1:17" s="1" customFormat="1" ht="18.5" customHeight="1" x14ac:dyDescent="0.35">
      <c r="A64" s="2"/>
      <c r="B64" s="57"/>
      <c r="C64" s="58"/>
      <c r="D64" s="58"/>
      <c r="E64" s="4"/>
      <c r="F64" s="26" t="s">
        <v>21</v>
      </c>
      <c r="G64" s="50">
        <v>300000</v>
      </c>
      <c r="H64" s="34"/>
      <c r="I64" s="87"/>
      <c r="J64" s="88"/>
      <c r="K64" s="29"/>
      <c r="L64" s="29"/>
      <c r="M64" s="29"/>
      <c r="N64" s="31"/>
      <c r="O64" s="4"/>
      <c r="P64" s="74"/>
      <c r="Q64" s="75"/>
    </row>
    <row r="65" spans="1:17" s="1" customFormat="1" ht="18.5" customHeight="1" x14ac:dyDescent="0.35">
      <c r="A65" s="2"/>
      <c r="B65" s="57"/>
      <c r="C65" s="58"/>
      <c r="D65" s="58"/>
      <c r="E65" s="4"/>
      <c r="F65" s="25" t="s">
        <v>13</v>
      </c>
      <c r="G65" s="51">
        <f>G64+G51</f>
        <v>3829411.7647058824</v>
      </c>
      <c r="H65" s="34"/>
      <c r="I65" s="89"/>
      <c r="J65" s="90"/>
      <c r="K65" s="29"/>
      <c r="L65" s="29"/>
      <c r="M65" s="29"/>
      <c r="N65" s="28"/>
      <c r="O65" s="4"/>
      <c r="P65" s="76"/>
      <c r="Q65" s="77"/>
    </row>
    <row r="66" spans="1:17" s="1" customFormat="1" ht="14.5" customHeight="1" x14ac:dyDescent="0.35">
      <c r="A66" s="2"/>
      <c r="B66" s="9"/>
      <c r="C66" s="17"/>
      <c r="D66" s="17"/>
      <c r="F66" s="4" t="s">
        <v>27</v>
      </c>
      <c r="G66" s="52">
        <f>G64+G49</f>
        <v>829411.76470588241</v>
      </c>
      <c r="N66" s="10"/>
      <c r="O66" s="4"/>
    </row>
    <row r="67" spans="1:17" s="1" customFormat="1" ht="14.5" customHeight="1" x14ac:dyDescent="0.35">
      <c r="A67" s="2"/>
      <c r="C67" s="10"/>
      <c r="D67" s="10"/>
      <c r="F67" s="4"/>
      <c r="G67" s="2"/>
      <c r="N67" s="10"/>
      <c r="O67" s="4"/>
    </row>
    <row r="68" spans="1:17" s="1" customFormat="1" ht="14.5" customHeight="1" x14ac:dyDescent="0.35">
      <c r="B68" s="36"/>
      <c r="C68" s="37"/>
      <c r="D68" s="37"/>
      <c r="G68" s="2"/>
      <c r="N68" s="10"/>
      <c r="O68" s="4"/>
    </row>
    <row r="69" spans="1:17" s="1" customFormat="1" ht="18.5" customHeight="1" x14ac:dyDescent="0.35">
      <c r="A69" s="2"/>
      <c r="B69" s="79" t="s">
        <v>16</v>
      </c>
      <c r="C69" s="80"/>
      <c r="D69" s="80"/>
      <c r="E69" s="4"/>
      <c r="F69" s="24" t="s">
        <v>20</v>
      </c>
      <c r="G69" s="22">
        <v>0.15</v>
      </c>
      <c r="H69" s="35"/>
      <c r="I69" s="30"/>
      <c r="J69" s="30"/>
      <c r="K69" s="30"/>
      <c r="L69" s="30"/>
      <c r="M69" s="30"/>
      <c r="N69" s="27"/>
      <c r="O69" s="4"/>
      <c r="P69" s="72"/>
      <c r="Q69" s="73"/>
    </row>
    <row r="70" spans="1:17" s="1" customFormat="1" ht="18.5" customHeight="1" x14ac:dyDescent="0.35">
      <c r="A70" s="2"/>
      <c r="B70" s="79"/>
      <c r="C70" s="80"/>
      <c r="D70" s="80"/>
      <c r="E70" s="4"/>
      <c r="F70" s="25" t="s">
        <v>19</v>
      </c>
      <c r="G70" s="49">
        <f>G51/(1-0.15)</f>
        <v>4152249.1349480972</v>
      </c>
      <c r="H70" s="34"/>
      <c r="I70" s="29"/>
      <c r="J70" s="29"/>
      <c r="K70" s="29"/>
      <c r="L70" s="29"/>
      <c r="M70" s="29"/>
      <c r="N70" s="28"/>
      <c r="O70" s="4"/>
      <c r="P70" s="74"/>
      <c r="Q70" s="75"/>
    </row>
    <row r="71" spans="1:17" s="1" customFormat="1" ht="18.5" customHeight="1" x14ac:dyDescent="0.35">
      <c r="A71" s="2"/>
      <c r="B71" s="79"/>
      <c r="C71" s="80"/>
      <c r="D71" s="80"/>
      <c r="E71" s="4"/>
      <c r="F71" s="25" t="s">
        <v>17</v>
      </c>
      <c r="G71" s="49">
        <f>G70*G69</f>
        <v>622837.37024221453</v>
      </c>
      <c r="H71" s="34"/>
      <c r="I71" s="29"/>
      <c r="J71" s="29"/>
      <c r="K71" s="29"/>
      <c r="L71" s="29"/>
      <c r="M71" s="29"/>
      <c r="N71" s="28"/>
      <c r="O71" s="4"/>
      <c r="P71" s="76"/>
      <c r="Q71" s="77"/>
    </row>
    <row r="72" spans="1:17" s="1" customFormat="1" ht="14.5" customHeight="1" x14ac:dyDescent="0.35">
      <c r="B72" s="9"/>
      <c r="C72" s="17"/>
      <c r="D72" s="17"/>
      <c r="F72" s="4" t="s">
        <v>27</v>
      </c>
      <c r="G72" s="53">
        <f>G71+G49</f>
        <v>1152249.1349480969</v>
      </c>
      <c r="H72" s="9"/>
      <c r="I72" s="9"/>
      <c r="J72" s="9"/>
      <c r="K72" s="9"/>
      <c r="L72" s="9"/>
      <c r="M72" s="9"/>
      <c r="N72" s="17"/>
    </row>
    <row r="73" spans="1:17" s="1" customFormat="1" ht="14.5" customHeight="1" x14ac:dyDescent="0.35">
      <c r="B73" s="4"/>
      <c r="C73" s="10"/>
      <c r="D73" s="10"/>
      <c r="N73" s="10"/>
    </row>
    <row r="74" spans="1:17" s="1" customFormat="1" ht="14.5" customHeight="1" x14ac:dyDescent="0.35">
      <c r="B74" s="4"/>
      <c r="C74" s="10"/>
      <c r="D74" s="10"/>
      <c r="N74" s="10"/>
    </row>
    <row r="75" spans="1:17" s="1" customFormat="1" x14ac:dyDescent="0.35">
      <c r="B75" s="7" t="s">
        <v>25</v>
      </c>
      <c r="C75" s="10"/>
      <c r="D75" s="10"/>
      <c r="F75" s="2"/>
      <c r="G75" s="21" t="s">
        <v>1</v>
      </c>
      <c r="H75" s="45"/>
      <c r="I75" s="2"/>
      <c r="J75" s="2"/>
      <c r="K75" s="2"/>
      <c r="L75" s="2"/>
      <c r="M75" s="81"/>
      <c r="N75" s="82"/>
    </row>
    <row r="76" spans="1:17" s="1" customFormat="1" x14ac:dyDescent="0.35">
      <c r="B76" s="7" t="s">
        <v>26</v>
      </c>
      <c r="C76" s="10"/>
      <c r="D76" s="10"/>
      <c r="F76" s="2"/>
      <c r="G76" s="46" t="s">
        <v>2</v>
      </c>
      <c r="H76" s="47"/>
      <c r="I76" s="2"/>
      <c r="J76" s="2"/>
      <c r="K76" s="2"/>
      <c r="L76" s="2"/>
      <c r="M76" s="83"/>
      <c r="N76" s="84"/>
    </row>
    <row r="77" spans="1:17" s="1" customFormat="1" x14ac:dyDescent="0.35">
      <c r="C77" s="10"/>
      <c r="D77" s="10"/>
      <c r="N77" s="10"/>
    </row>
    <row r="78" spans="1:17" s="1" customFormat="1" x14ac:dyDescent="0.35">
      <c r="C78" s="10"/>
      <c r="D78" s="10"/>
      <c r="N78" s="10"/>
    </row>
    <row r="79" spans="1:17" s="1" customFormat="1" x14ac:dyDescent="0.35">
      <c r="B79" s="4"/>
      <c r="C79" s="10"/>
      <c r="D79" s="10"/>
      <c r="N79" s="10"/>
    </row>
    <row r="80" spans="1:17" s="1" customFormat="1" x14ac:dyDescent="0.35">
      <c r="B80" s="4"/>
      <c r="C80" s="10"/>
      <c r="D80" s="10"/>
      <c r="N80" s="10"/>
    </row>
    <row r="81" spans="2:14" s="1" customFormat="1" x14ac:dyDescent="0.35">
      <c r="B81" s="4"/>
      <c r="C81" s="10"/>
      <c r="D81" s="10"/>
      <c r="N81" s="10"/>
    </row>
    <row r="82" spans="2:14" s="1" customFormat="1" x14ac:dyDescent="0.35">
      <c r="B82" s="4"/>
      <c r="C82" s="10"/>
      <c r="D82" s="10"/>
      <c r="N82" s="10"/>
    </row>
    <row r="83" spans="2:14" s="1" customFormat="1" x14ac:dyDescent="0.35">
      <c r="B83" s="4"/>
      <c r="C83" s="10"/>
      <c r="D83" s="10"/>
      <c r="N83" s="10"/>
    </row>
    <row r="84" spans="2:14" s="1" customFormat="1" x14ac:dyDescent="0.35">
      <c r="B84" s="4"/>
      <c r="C84" s="10"/>
      <c r="D84" s="10"/>
      <c r="N84" s="10"/>
    </row>
    <row r="85" spans="2:14" s="1" customFormat="1" x14ac:dyDescent="0.35">
      <c r="B85" s="4"/>
      <c r="C85" s="10"/>
      <c r="D85" s="10"/>
      <c r="N85" s="10"/>
    </row>
    <row r="86" spans="2:14" s="1" customFormat="1" x14ac:dyDescent="0.35">
      <c r="B86" s="4"/>
      <c r="C86" s="10"/>
      <c r="D86" s="10"/>
      <c r="N86" s="10"/>
    </row>
    <row r="87" spans="2:14" s="1" customFormat="1" x14ac:dyDescent="0.35">
      <c r="B87" s="4"/>
      <c r="C87" s="10"/>
      <c r="D87" s="10"/>
      <c r="N87" s="10"/>
    </row>
    <row r="88" spans="2:14" s="1" customFormat="1" x14ac:dyDescent="0.35">
      <c r="B88" s="4"/>
      <c r="C88" s="10"/>
      <c r="D88" s="10"/>
      <c r="N88" s="10"/>
    </row>
    <row r="89" spans="2:14" s="1" customFormat="1" x14ac:dyDescent="0.35">
      <c r="B89" s="4"/>
      <c r="C89" s="10"/>
      <c r="D89" s="10"/>
      <c r="N89" s="10"/>
    </row>
    <row r="90" spans="2:14" s="1" customFormat="1" x14ac:dyDescent="0.35">
      <c r="B90" s="4"/>
      <c r="C90" s="10"/>
      <c r="D90" s="10"/>
      <c r="N90" s="10"/>
    </row>
    <row r="91" spans="2:14" s="1" customFormat="1" x14ac:dyDescent="0.35">
      <c r="B91" s="4"/>
      <c r="C91" s="10"/>
      <c r="D91" s="10"/>
      <c r="N91" s="10"/>
    </row>
    <row r="92" spans="2:14" s="1" customFormat="1" x14ac:dyDescent="0.35">
      <c r="B92" s="4"/>
      <c r="C92" s="10"/>
      <c r="D92" s="10"/>
      <c r="N92" s="10"/>
    </row>
  </sheetData>
  <mergeCells count="42">
    <mergeCell ref="M75:N75"/>
    <mergeCell ref="M76:N76"/>
    <mergeCell ref="B63:D65"/>
    <mergeCell ref="B69:D71"/>
    <mergeCell ref="I63:J65"/>
    <mergeCell ref="P57:Q59"/>
    <mergeCell ref="I29:J31"/>
    <mergeCell ref="P63:Q65"/>
    <mergeCell ref="P69:Q71"/>
    <mergeCell ref="B45:G45"/>
    <mergeCell ref="B47:C48"/>
    <mergeCell ref="F47:F48"/>
    <mergeCell ref="G47:G48"/>
    <mergeCell ref="B49:C50"/>
    <mergeCell ref="F49:F50"/>
    <mergeCell ref="G49:G50"/>
    <mergeCell ref="B51:C52"/>
    <mergeCell ref="F51:F52"/>
    <mergeCell ref="B7:G7"/>
    <mergeCell ref="B9:G9"/>
    <mergeCell ref="B21:G21"/>
    <mergeCell ref="G51:G52"/>
    <mergeCell ref="P23:Q25"/>
    <mergeCell ref="G13:G14"/>
    <mergeCell ref="G15:G16"/>
    <mergeCell ref="G17:G18"/>
    <mergeCell ref="P29:Q31"/>
    <mergeCell ref="P35:Q37"/>
    <mergeCell ref="B29:D31"/>
    <mergeCell ref="B35:D37"/>
    <mergeCell ref="M41:N41"/>
    <mergeCell ref="M42:N42"/>
    <mergeCell ref="F13:F14"/>
    <mergeCell ref="F15:F16"/>
    <mergeCell ref="B11:G11"/>
    <mergeCell ref="B23:D25"/>
    <mergeCell ref="F17:F18"/>
    <mergeCell ref="B55:G55"/>
    <mergeCell ref="B57:D59"/>
    <mergeCell ref="B13:C14"/>
    <mergeCell ref="B15:C16"/>
    <mergeCell ref="B17:C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2026-08-31T17:51:04Z</dcterms:modified>
</cp:coreProperties>
</file>